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b.lundberg\Google Drive\Timbro\presentationer\"/>
    </mc:Choice>
  </mc:AlternateContent>
  <xr:revisionPtr revIDLastSave="0" documentId="13_ncr:1_{56F22BF6-625C-4041-A974-94CEA8FBFDEB}" xr6:coauthVersionLast="28" xr6:coauthVersionMax="28" xr10:uidLastSave="{00000000-0000-0000-0000-000000000000}"/>
  <bookViews>
    <workbookView xWindow="480" yWindow="120" windowWidth="27795" windowHeight="14370" xr2:uid="{00000000-000D-0000-FFFF-FFFF00000000}"/>
  </bookViews>
  <sheets>
    <sheet name="Lafferkurva" sheetId="1" r:id="rId1"/>
  </sheets>
  <calcPr calcId="171027"/>
</workbook>
</file>

<file path=xl/calcChain.xml><?xml version="1.0" encoding="utf-8"?>
<calcChain xmlns="http://schemas.openxmlformats.org/spreadsheetml/2006/main">
  <c r="B33" i="1" l="1"/>
  <c r="B3" i="1"/>
  <c r="B4" i="1" l="1"/>
  <c r="B6" i="1"/>
  <c r="B2" i="1" s="1"/>
  <c r="B18" i="1" s="1"/>
  <c r="L42" i="1" s="1"/>
  <c r="B9" i="1"/>
  <c r="H43" i="1"/>
  <c r="B17" i="1" l="1"/>
  <c r="B19" i="1"/>
  <c r="L43" i="1"/>
  <c r="F43" i="1"/>
  <c r="E43" i="1"/>
  <c r="B21" i="1"/>
  <c r="B12" i="1" s="1"/>
  <c r="N43" i="1"/>
  <c r="H42" i="1"/>
  <c r="B28" i="1" l="1"/>
  <c r="B31" i="1"/>
  <c r="B11" i="1"/>
  <c r="E42" i="1"/>
  <c r="B39" i="1"/>
  <c r="K43" i="1"/>
  <c r="B24" i="1"/>
  <c r="B25" i="1" l="1"/>
  <c r="B26" i="1"/>
  <c r="B47" i="1"/>
  <c r="B55" i="1"/>
  <c r="B63" i="1"/>
  <c r="B71" i="1"/>
  <c r="B79" i="1"/>
  <c r="B87" i="1"/>
  <c r="B95" i="1"/>
  <c r="B103" i="1"/>
  <c r="B119" i="1"/>
  <c r="B135" i="1"/>
  <c r="B29" i="1"/>
  <c r="B48" i="1"/>
  <c r="B64" i="1"/>
  <c r="B88" i="1"/>
  <c r="B104" i="1"/>
  <c r="B128" i="1"/>
  <c r="B113" i="1"/>
  <c r="B34" i="1"/>
  <c r="B50" i="1"/>
  <c r="B58" i="1"/>
  <c r="B66" i="1"/>
  <c r="B74" i="1"/>
  <c r="B82" i="1"/>
  <c r="B90" i="1"/>
  <c r="B98" i="1"/>
  <c r="B106" i="1"/>
  <c r="B114" i="1"/>
  <c r="B122" i="1"/>
  <c r="B130" i="1"/>
  <c r="B138" i="1"/>
  <c r="B146" i="1"/>
  <c r="B59" i="1"/>
  <c r="B67" i="1"/>
  <c r="B75" i="1"/>
  <c r="B83" i="1"/>
  <c r="B91" i="1"/>
  <c r="B99" i="1"/>
  <c r="B107" i="1"/>
  <c r="B115" i="1"/>
  <c r="B123" i="1"/>
  <c r="B131" i="1"/>
  <c r="B147" i="1"/>
  <c r="B72" i="1"/>
  <c r="B112" i="1"/>
  <c r="B136" i="1"/>
  <c r="B65" i="1"/>
  <c r="B89" i="1"/>
  <c r="B121" i="1"/>
  <c r="B145" i="1"/>
  <c r="B51" i="1"/>
  <c r="B139" i="1"/>
  <c r="B144" i="1"/>
  <c r="B49" i="1"/>
  <c r="B57" i="1"/>
  <c r="B81" i="1"/>
  <c r="B105" i="1"/>
  <c r="B137" i="1"/>
  <c r="B52" i="1"/>
  <c r="B60" i="1"/>
  <c r="B68" i="1"/>
  <c r="B76" i="1"/>
  <c r="B84" i="1"/>
  <c r="B92" i="1"/>
  <c r="B100" i="1"/>
  <c r="B108" i="1"/>
  <c r="B116" i="1"/>
  <c r="B124" i="1"/>
  <c r="B132" i="1"/>
  <c r="B140" i="1"/>
  <c r="B53" i="1"/>
  <c r="B61" i="1"/>
  <c r="B69" i="1"/>
  <c r="B77" i="1"/>
  <c r="B85" i="1"/>
  <c r="B93" i="1"/>
  <c r="B101" i="1"/>
  <c r="B109" i="1"/>
  <c r="B117" i="1"/>
  <c r="B125" i="1"/>
  <c r="B133" i="1"/>
  <c r="B141" i="1"/>
  <c r="B54" i="1"/>
  <c r="B62" i="1"/>
  <c r="B70" i="1"/>
  <c r="B78" i="1"/>
  <c r="B86" i="1"/>
  <c r="B94" i="1"/>
  <c r="B102" i="1"/>
  <c r="B110" i="1"/>
  <c r="B118" i="1"/>
  <c r="B126" i="1"/>
  <c r="B134" i="1"/>
  <c r="B142" i="1"/>
  <c r="B111" i="1"/>
  <c r="B127" i="1"/>
  <c r="B143" i="1"/>
  <c r="B56" i="1"/>
  <c r="B80" i="1"/>
  <c r="B96" i="1"/>
  <c r="B120" i="1"/>
  <c r="B73" i="1"/>
  <c r="B97" i="1"/>
  <c r="B129" i="1"/>
  <c r="B40" i="1" l="1"/>
  <c r="B35" i="1"/>
  <c r="I43" i="1"/>
  <c r="O42" i="1"/>
  <c r="O43" i="1"/>
  <c r="B36" i="1" l="1"/>
  <c r="B37" i="1"/>
</calcChain>
</file>

<file path=xl/sharedStrings.xml><?xml version="1.0" encoding="utf-8"?>
<sst xmlns="http://schemas.openxmlformats.org/spreadsheetml/2006/main" count="32" uniqueCount="31">
  <si>
    <t>Skatteintäkter</t>
  </si>
  <si>
    <t>Skattesats</t>
  </si>
  <si>
    <t>Effektiv marginalskatt utan statlig skatt</t>
  </si>
  <si>
    <t>Maximala skatteintäkter</t>
  </si>
  <si>
    <t>Intäktsmaximerande skattesats</t>
  </si>
  <si>
    <t>Potentiell skattebas</t>
  </si>
  <si>
    <t>Elasticitet</t>
  </si>
  <si>
    <t>Paretoparameter</t>
  </si>
  <si>
    <t>Totala skatteintäkter i toppen</t>
  </si>
  <si>
    <t>Totala skatteintäkter från toppen</t>
  </si>
  <si>
    <t>Antal i toppen</t>
  </si>
  <si>
    <t>Effektiv marginalskatt i toppen</t>
  </si>
  <si>
    <t>Effektiv skatt i toppen</t>
  </si>
  <si>
    <t>Snittinkomst i toppen (med arbetsgivaravgift)</t>
  </si>
  <si>
    <t>Snittinkomst i toppen</t>
  </si>
  <si>
    <t>Brytpunkt (med arbetsgivaravgift)</t>
  </si>
  <si>
    <t>Brytpunkt</t>
  </si>
  <si>
    <t>Snittskatt i toppen</t>
  </si>
  <si>
    <t>Total skatt på brytpunkten</t>
  </si>
  <si>
    <t>Statisk intäktsförlust</t>
  </si>
  <si>
    <t>Självfinansieringsgrad</t>
  </si>
  <si>
    <t>Dagens skattebas</t>
  </si>
  <si>
    <t>Skattebas</t>
  </si>
  <si>
    <t>BNP</t>
  </si>
  <si>
    <t>BNP-tillväxt</t>
  </si>
  <si>
    <t>Potentiell BNP-tillväxt</t>
  </si>
  <si>
    <t>BNP-ökning</t>
  </si>
  <si>
    <t>Potentiellt antal över brytpunkten</t>
  </si>
  <si>
    <t>Marginell självfinansieringsgrad</t>
  </si>
  <si>
    <t>Optimal skattesats (g = 0,2)</t>
  </si>
  <si>
    <t>Marginell självfinansieringsgrad med inkomsteffekter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</si>
</sst>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E+00"/>
    <numFmt numFmtId="166" formatCode="0.0E+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11" fontId="0" fillId="0" borderId="0" xfId="0" applyNumberFormat="1"/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2" fontId="0" fillId="0" borderId="0" xfId="0" applyNumberFormat="1"/>
    <xf numFmtId="3" fontId="0" fillId="0" borderId="0" xfId="0" applyNumberFormat="1"/>
    <xf numFmtId="10" fontId="0" fillId="0" borderId="0" xfId="1" applyNumberFormat="1" applyFont="1"/>
    <xf numFmtId="9" fontId="0" fillId="0" borderId="0" xfId="1" applyFont="1"/>
    <xf numFmtId="166" fontId="0" fillId="0" borderId="0" xfId="0" applyNumberFormat="1"/>
    <xf numFmtId="9" fontId="0" fillId="0" borderId="0" xfId="1" applyNumberFormat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40312693471458"/>
          <c:y val="3.6596671982192984E-2"/>
          <c:w val="0.67960830477585654"/>
          <c:h val="0.741708505672663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Lafferkurva!$B$46</c:f>
              <c:strCache>
                <c:ptCount val="1"/>
                <c:pt idx="0">
                  <c:v>Skatteintäkter</c:v>
                </c:pt>
              </c:strCache>
            </c:strRef>
          </c:tx>
          <c:marker>
            <c:symbol val="none"/>
          </c:marker>
          <c:xVal>
            <c:numRef>
              <c:f>Lafferkurva!$A$47:$A$147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Lafferkurva!$B$47:$B$147</c:f>
              <c:numCache>
                <c:formatCode>General</c:formatCode>
                <c:ptCount val="101"/>
                <c:pt idx="0">
                  <c:v>0</c:v>
                </c:pt>
                <c:pt idx="1">
                  <c:v>6083296893.9814291</c:v>
                </c:pt>
                <c:pt idx="2">
                  <c:v>12088126458.376575</c:v>
                </c:pt>
                <c:pt idx="3">
                  <c:v>18014052285.795029</c:v>
                </c:pt>
                <c:pt idx="4">
                  <c:v>23860629778.902618</c:v>
                </c:pt>
                <c:pt idx="5">
                  <c:v>29627405897.976028</c:v>
                </c:pt>
                <c:pt idx="6">
                  <c:v>35313918897.713318</c:v>
                </c:pt>
                <c:pt idx="7">
                  <c:v>40919698052.717514</c:v>
                </c:pt>
                <c:pt idx="8">
                  <c:v>46444263371.031662</c:v>
                </c:pt>
                <c:pt idx="9">
                  <c:v>51887125295.062675</c:v>
                </c:pt>
                <c:pt idx="10">
                  <c:v>57247784389.186028</c:v>
                </c:pt>
                <c:pt idx="11">
                  <c:v>62525731013.275513</c:v>
                </c:pt>
                <c:pt idx="12">
                  <c:v>67720444981.349609</c:v>
                </c:pt>
                <c:pt idx="13">
                  <c:v>72831395204.469864</c:v>
                </c:pt>
                <c:pt idx="14">
                  <c:v>77858039316.965164</c:v>
                </c:pt>
                <c:pt idx="15">
                  <c:v>82799823284.990005</c:v>
                </c:pt>
                <c:pt idx="16">
                  <c:v>87656180996.352448</c:v>
                </c:pt>
                <c:pt idx="17">
                  <c:v>92426533830.469635</c:v>
                </c:pt>
                <c:pt idx="18">
                  <c:v>97110290207.224396</c:v>
                </c:pt>
                <c:pt idx="19">
                  <c:v>101706845113.40323</c:v>
                </c:pt>
                <c:pt idx="20">
                  <c:v>106215579605.29686</c:v>
                </c:pt>
                <c:pt idx="21">
                  <c:v>110635860285.93372</c:v>
                </c:pt>
                <c:pt idx="22">
                  <c:v>114967038755.29872</c:v>
                </c:pt>
                <c:pt idx="23">
                  <c:v>119208451031.75781</c:v>
                </c:pt>
                <c:pt idx="24">
                  <c:v>123359416942.76756</c:v>
                </c:pt>
                <c:pt idx="25">
                  <c:v>127419239482.7919</c:v>
                </c:pt>
                <c:pt idx="26">
                  <c:v>131387204136.17702</c:v>
                </c:pt>
                <c:pt idx="27">
                  <c:v>135262578162.54852</c:v>
                </c:pt>
                <c:pt idx="28">
                  <c:v>139044609842.08737</c:v>
                </c:pt>
                <c:pt idx="29">
                  <c:v>142732527677.815</c:v>
                </c:pt>
                <c:pt idx="30">
                  <c:v>146325539551.76733</c:v>
                </c:pt>
                <c:pt idx="31">
                  <c:v>149822831831.66162</c:v>
                </c:pt>
                <c:pt idx="32">
                  <c:v>153223568424.3558</c:v>
                </c:pt>
                <c:pt idx="33">
                  <c:v>156526889772.06213</c:v>
                </c:pt>
                <c:pt idx="34">
                  <c:v>159731911786.90387</c:v>
                </c:pt>
                <c:pt idx="35">
                  <c:v>162837724718.98956</c:v>
                </c:pt>
                <c:pt idx="36">
                  <c:v>165843391952.7186</c:v>
                </c:pt>
                <c:pt idx="37">
                  <c:v>168747948725.51965</c:v>
                </c:pt>
                <c:pt idx="38">
                  <c:v>171550400762.65253</c:v>
                </c:pt>
                <c:pt idx="39">
                  <c:v>174249722821.06567</c:v>
                </c:pt>
                <c:pt idx="40">
                  <c:v>176844857134.5882</c:v>
                </c:pt>
                <c:pt idx="41">
                  <c:v>179334711751.93579</c:v>
                </c:pt>
                <c:pt idx="42">
                  <c:v>181718158758.11215</c:v>
                </c:pt>
                <c:pt idx="43">
                  <c:v>183994032368.77771</c:v>
                </c:pt>
                <c:pt idx="44">
                  <c:v>186161126886.01859</c:v>
                </c:pt>
                <c:pt idx="45">
                  <c:v>188218194502.66473</c:v>
                </c:pt>
                <c:pt idx="46">
                  <c:v>190163942940.8493</c:v>
                </c:pt>
                <c:pt idx="47">
                  <c:v>191997032908.8526</c:v>
                </c:pt>
                <c:pt idx="48">
                  <c:v>193716075358.39658</c:v>
                </c:pt>
                <c:pt idx="49">
                  <c:v>195319628522.41791</c:v>
                </c:pt>
                <c:pt idx="50">
                  <c:v>196806194710.90594</c:v>
                </c:pt>
                <c:pt idx="51">
                  <c:v>198174216839.59277</c:v>
                </c:pt>
                <c:pt idx="52">
                  <c:v>199422074663.07245</c:v>
                </c:pt>
                <c:pt idx="53">
                  <c:v>200548080680.22681</c:v>
                </c:pt>
                <c:pt idx="54">
                  <c:v>201550475675.56421</c:v>
                </c:pt>
                <c:pt idx="55">
                  <c:v>202427423855.13376</c:v>
                </c:pt>
                <c:pt idx="56">
                  <c:v>203177007529.9288</c:v>
                </c:pt>
                <c:pt idx="57">
                  <c:v>203797221293.00064</c:v>
                </c:pt>
                <c:pt idx="58">
                  <c:v>204285965628.66995</c:v>
                </c:pt>
                <c:pt idx="59">
                  <c:v>204641039883.03864</c:v>
                </c:pt>
                <c:pt idx="60">
                  <c:v>204860134514.17856</c:v>
                </c:pt>
                <c:pt idx="61">
                  <c:v>204940822527.58472</c:v>
                </c:pt>
                <c:pt idx="62">
                  <c:v>204880549987.28842</c:v>
                </c:pt>
                <c:pt idx="63">
                  <c:v>204676625474.92471</c:v>
                </c:pt>
                <c:pt idx="64">
                  <c:v>204326208347.37195</c:v>
                </c:pt>
                <c:pt idx="65">
                  <c:v>203826295617.50653</c:v>
                </c:pt>
                <c:pt idx="66">
                  <c:v>203173707251.09756</c:v>
                </c:pt>
                <c:pt idx="67">
                  <c:v>202365069634.57098</c:v>
                </c:pt>
                <c:pt idx="68">
                  <c:v>201396796921.58621</c:v>
                </c:pt>
                <c:pt idx="69">
                  <c:v>200265069908.88351</c:v>
                </c:pt>
                <c:pt idx="70">
                  <c:v>198965812020.79471</c:v>
                </c:pt>
                <c:pt idx="71">
                  <c:v>197494661893.38837</c:v>
                </c:pt>
                <c:pt idx="72">
                  <c:v>195846941938.44464</c:v>
                </c:pt>
                <c:pt idx="73">
                  <c:v>194017622127.65955</c:v>
                </c:pt>
                <c:pt idx="74">
                  <c:v>192001278059.67407</c:v>
                </c:pt>
                <c:pt idx="75">
                  <c:v>189792042144.48975</c:v>
                </c:pt>
                <c:pt idx="76">
                  <c:v>187383546444.75381</c:v>
                </c:pt>
                <c:pt idx="77">
                  <c:v>184768855327.87674</c:v>
                </c:pt>
                <c:pt idx="78">
                  <c:v>181940385574.03442</c:v>
                </c:pt>
                <c:pt idx="79">
                  <c:v>178889810905.76675</c:v>
                </c:pt>
                <c:pt idx="80">
                  <c:v>175607946986.98462</c:v>
                </c:pt>
                <c:pt idx="81">
                  <c:v>172084611682.54105</c:v>
                </c:pt>
                <c:pt idx="82">
                  <c:v>168308453624.15118</c:v>
                </c:pt>
                <c:pt idx="83">
                  <c:v>164266739665.79181</c:v>
                </c:pt>
                <c:pt idx="84">
                  <c:v>159945088276.12128</c:v>
                </c:pt>
                <c:pt idx="85">
                  <c:v>155327130740.92368</c:v>
                </c:pt>
                <c:pt idx="86">
                  <c:v>150394074311.47577</c:v>
                </c:pt>
                <c:pt idx="87">
                  <c:v>145124129585.06143</c:v>
                </c:pt>
                <c:pt idx="88">
                  <c:v>139491745757.37823</c:v>
                </c:pt>
                <c:pt idx="89">
                  <c:v>133466567126.00487</c:v>
                </c:pt>
                <c:pt idx="90">
                  <c:v>127011973344.20409</c:v>
                </c:pt>
                <c:pt idx="91">
                  <c:v>120082976778.13382</c:v>
                </c:pt>
                <c:pt idx="92">
                  <c:v>112623086362.40147</c:v>
                </c:pt>
                <c:pt idx="93">
                  <c:v>104559427754.15712</c:v>
                </c:pt>
                <c:pt idx="94">
                  <c:v>95794740764.580872</c:v>
                </c:pt>
                <c:pt idx="95">
                  <c:v>86193344945.254715</c:v>
                </c:pt>
                <c:pt idx="96">
                  <c:v>75554233830.578796</c:v>
                </c:pt>
                <c:pt idx="97">
                  <c:v>63552629263.1968</c:v>
                </c:pt>
                <c:pt idx="98">
                  <c:v>49586290918.582771</c:v>
                </c:pt>
                <c:pt idx="99">
                  <c:v>32204659997.958805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98-4990-B323-331950A5872E}"/>
            </c:ext>
          </c:extLst>
        </c:ser>
        <c:ser>
          <c:idx val="1"/>
          <c:order val="1"/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Lafferkurva!$E$42:$E$43</c:f>
              <c:numCache>
                <c:formatCode>0.00%</c:formatCode>
                <c:ptCount val="2"/>
                <c:pt idx="0">
                  <c:v>0.71350000000000002</c:v>
                </c:pt>
                <c:pt idx="1">
                  <c:v>0.71350000000000002</c:v>
                </c:pt>
              </c:numCache>
            </c:numRef>
          </c:xVal>
          <c:yVal>
            <c:numRef>
              <c:f>Lafferkurva!$F$42:$F$43</c:f>
              <c:numCache>
                <c:formatCode>0.00E+00</c:formatCode>
                <c:ptCount val="2"/>
                <c:pt idx="0" formatCode="General">
                  <c:v>0</c:v>
                </c:pt>
                <c:pt idx="1">
                  <c:v>196938294371.01358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98-4990-B323-331950A5872E}"/>
            </c:ext>
          </c:extLst>
        </c:ser>
        <c:ser>
          <c:idx val="2"/>
          <c:order val="2"/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Lafferkurva!$H$42:$H$43</c:f>
              <c:numCache>
                <c:formatCode>0.0%</c:formatCode>
                <c:ptCount val="2"/>
                <c:pt idx="0">
                  <c:v>0.58162532339065598</c:v>
                </c:pt>
                <c:pt idx="1">
                  <c:v>0.58162532339065598</c:v>
                </c:pt>
              </c:numCache>
            </c:numRef>
          </c:xVal>
          <c:yVal>
            <c:numRef>
              <c:f>Lafferkurva!$I$42:$I$43</c:f>
              <c:numCache>
                <c:formatCode>0.00E+00</c:formatCode>
                <c:ptCount val="2"/>
                <c:pt idx="0" formatCode="General">
                  <c:v>0</c:v>
                </c:pt>
                <c:pt idx="1">
                  <c:v>204352833515.87787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98-4990-B323-331950A5872E}"/>
            </c:ext>
          </c:extLst>
        </c:ser>
        <c:ser>
          <c:idx val="3"/>
          <c:order val="3"/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Lafferkurva!$K$42:$K$43</c:f>
              <c:numCache>
                <c:formatCode>0.00%</c:formatCode>
                <c:ptCount val="2"/>
                <c:pt idx="0" formatCode="General">
                  <c:v>0</c:v>
                </c:pt>
                <c:pt idx="1">
                  <c:v>0.71350000000000002</c:v>
                </c:pt>
              </c:numCache>
            </c:numRef>
          </c:xVal>
          <c:yVal>
            <c:numRef>
              <c:f>Lafferkurva!$L$42:$L$43</c:f>
              <c:numCache>
                <c:formatCode>0.00E+00</c:formatCode>
                <c:ptCount val="2"/>
                <c:pt idx="0">
                  <c:v>196938294371.01358</c:v>
                </c:pt>
                <c:pt idx="1">
                  <c:v>196938294371.01358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F98-4990-B323-331950A5872E}"/>
            </c:ext>
          </c:extLst>
        </c:ser>
        <c:ser>
          <c:idx val="4"/>
          <c:order val="4"/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Lafferkurva!$N$42:$N$43</c:f>
              <c:numCache>
                <c:formatCode>0.0%</c:formatCode>
                <c:ptCount val="2"/>
                <c:pt idx="0" formatCode="General">
                  <c:v>0</c:v>
                </c:pt>
                <c:pt idx="1">
                  <c:v>0.58162532339065598</c:v>
                </c:pt>
              </c:numCache>
            </c:numRef>
          </c:xVal>
          <c:yVal>
            <c:numRef>
              <c:f>Lafferkurva!$O$42:$O$43</c:f>
              <c:numCache>
                <c:formatCode>0.00E+00</c:formatCode>
                <c:ptCount val="2"/>
                <c:pt idx="0">
                  <c:v>204352833515.87787</c:v>
                </c:pt>
                <c:pt idx="1">
                  <c:v>204352833515.87787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F98-4990-B323-331950A58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09952"/>
        <c:axId val="166111872"/>
      </c:scatterChart>
      <c:valAx>
        <c:axId val="16610995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Effektiv marginalskatt på höga inkomster</a:t>
                </a:r>
              </a:p>
            </c:rich>
          </c:tx>
          <c:layout>
            <c:manualLayout>
              <c:xMode val="edge"/>
              <c:yMode val="edge"/>
              <c:x val="0.39485147977192508"/>
              <c:y val="0.9301029052673542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66111872"/>
        <c:crosses val="autoZero"/>
        <c:crossBetween val="midCat"/>
      </c:valAx>
      <c:valAx>
        <c:axId val="1661118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Skatteintäkter från höga inkomster (miljarder)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6109952"/>
        <c:crosses val="autoZero"/>
        <c:crossBetween val="midCat"/>
        <c:dispUnits>
          <c:builtInUnit val="billions"/>
        </c:dispUnits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40312693471458"/>
          <c:y val="3.6596671982192984E-2"/>
          <c:w val="0.67960830477585654"/>
          <c:h val="0.741708505672663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Lafferkurva!$B$46</c:f>
              <c:strCache>
                <c:ptCount val="1"/>
                <c:pt idx="0">
                  <c:v>Skatteintäkter</c:v>
                </c:pt>
              </c:strCache>
            </c:strRef>
          </c:tx>
          <c:marker>
            <c:symbol val="none"/>
          </c:marker>
          <c:xVal>
            <c:numRef>
              <c:f>Lafferkurva!$A$47:$A$147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Lafferkurva!$B$47:$B$147</c:f>
              <c:numCache>
                <c:formatCode>General</c:formatCode>
                <c:ptCount val="101"/>
                <c:pt idx="0">
                  <c:v>0</c:v>
                </c:pt>
                <c:pt idx="1">
                  <c:v>6083296893.9814291</c:v>
                </c:pt>
                <c:pt idx="2">
                  <c:v>12088126458.376575</c:v>
                </c:pt>
                <c:pt idx="3">
                  <c:v>18014052285.795029</c:v>
                </c:pt>
                <c:pt idx="4">
                  <c:v>23860629778.902618</c:v>
                </c:pt>
                <c:pt idx="5">
                  <c:v>29627405897.976028</c:v>
                </c:pt>
                <c:pt idx="6">
                  <c:v>35313918897.713318</c:v>
                </c:pt>
                <c:pt idx="7">
                  <c:v>40919698052.717514</c:v>
                </c:pt>
                <c:pt idx="8">
                  <c:v>46444263371.031662</c:v>
                </c:pt>
                <c:pt idx="9">
                  <c:v>51887125295.062675</c:v>
                </c:pt>
                <c:pt idx="10">
                  <c:v>57247784389.186028</c:v>
                </c:pt>
                <c:pt idx="11">
                  <c:v>62525731013.275513</c:v>
                </c:pt>
                <c:pt idx="12">
                  <c:v>67720444981.349609</c:v>
                </c:pt>
                <c:pt idx="13">
                  <c:v>72831395204.469864</c:v>
                </c:pt>
                <c:pt idx="14">
                  <c:v>77858039316.965164</c:v>
                </c:pt>
                <c:pt idx="15">
                  <c:v>82799823284.990005</c:v>
                </c:pt>
                <c:pt idx="16">
                  <c:v>87656180996.352448</c:v>
                </c:pt>
                <c:pt idx="17">
                  <c:v>92426533830.469635</c:v>
                </c:pt>
                <c:pt idx="18">
                  <c:v>97110290207.224396</c:v>
                </c:pt>
                <c:pt idx="19">
                  <c:v>101706845113.40323</c:v>
                </c:pt>
                <c:pt idx="20">
                  <c:v>106215579605.29686</c:v>
                </c:pt>
                <c:pt idx="21">
                  <c:v>110635860285.93372</c:v>
                </c:pt>
                <c:pt idx="22">
                  <c:v>114967038755.29872</c:v>
                </c:pt>
                <c:pt idx="23">
                  <c:v>119208451031.75781</c:v>
                </c:pt>
                <c:pt idx="24">
                  <c:v>123359416942.76756</c:v>
                </c:pt>
                <c:pt idx="25">
                  <c:v>127419239482.7919</c:v>
                </c:pt>
                <c:pt idx="26">
                  <c:v>131387204136.17702</c:v>
                </c:pt>
                <c:pt idx="27">
                  <c:v>135262578162.54852</c:v>
                </c:pt>
                <c:pt idx="28">
                  <c:v>139044609842.08737</c:v>
                </c:pt>
                <c:pt idx="29">
                  <c:v>142732527677.815</c:v>
                </c:pt>
                <c:pt idx="30">
                  <c:v>146325539551.76733</c:v>
                </c:pt>
                <c:pt idx="31">
                  <c:v>149822831831.66162</c:v>
                </c:pt>
                <c:pt idx="32">
                  <c:v>153223568424.3558</c:v>
                </c:pt>
                <c:pt idx="33">
                  <c:v>156526889772.06213</c:v>
                </c:pt>
                <c:pt idx="34">
                  <c:v>159731911786.90387</c:v>
                </c:pt>
                <c:pt idx="35">
                  <c:v>162837724718.98956</c:v>
                </c:pt>
                <c:pt idx="36">
                  <c:v>165843391952.7186</c:v>
                </c:pt>
                <c:pt idx="37">
                  <c:v>168747948725.51965</c:v>
                </c:pt>
                <c:pt idx="38">
                  <c:v>171550400762.65253</c:v>
                </c:pt>
                <c:pt idx="39">
                  <c:v>174249722821.06567</c:v>
                </c:pt>
                <c:pt idx="40">
                  <c:v>176844857134.5882</c:v>
                </c:pt>
                <c:pt idx="41">
                  <c:v>179334711751.93579</c:v>
                </c:pt>
                <c:pt idx="42">
                  <c:v>181718158758.11215</c:v>
                </c:pt>
                <c:pt idx="43">
                  <c:v>183994032368.77771</c:v>
                </c:pt>
                <c:pt idx="44">
                  <c:v>186161126886.01859</c:v>
                </c:pt>
                <c:pt idx="45">
                  <c:v>188218194502.66473</c:v>
                </c:pt>
                <c:pt idx="46">
                  <c:v>190163942940.8493</c:v>
                </c:pt>
                <c:pt idx="47">
                  <c:v>191997032908.8526</c:v>
                </c:pt>
                <c:pt idx="48">
                  <c:v>193716075358.39658</c:v>
                </c:pt>
                <c:pt idx="49">
                  <c:v>195319628522.41791</c:v>
                </c:pt>
                <c:pt idx="50">
                  <c:v>196806194710.90594</c:v>
                </c:pt>
                <c:pt idx="51">
                  <c:v>198174216839.59277</c:v>
                </c:pt>
                <c:pt idx="52">
                  <c:v>199422074663.07245</c:v>
                </c:pt>
                <c:pt idx="53">
                  <c:v>200548080680.22681</c:v>
                </c:pt>
                <c:pt idx="54">
                  <c:v>201550475675.56421</c:v>
                </c:pt>
                <c:pt idx="55">
                  <c:v>202427423855.13376</c:v>
                </c:pt>
                <c:pt idx="56">
                  <c:v>203177007529.9288</c:v>
                </c:pt>
                <c:pt idx="57">
                  <c:v>203797221293.00064</c:v>
                </c:pt>
                <c:pt idx="58">
                  <c:v>204285965628.66995</c:v>
                </c:pt>
                <c:pt idx="59">
                  <c:v>204641039883.03864</c:v>
                </c:pt>
                <c:pt idx="60">
                  <c:v>204860134514.17856</c:v>
                </c:pt>
                <c:pt idx="61">
                  <c:v>204940822527.58472</c:v>
                </c:pt>
                <c:pt idx="62">
                  <c:v>204880549987.28842</c:v>
                </c:pt>
                <c:pt idx="63">
                  <c:v>204676625474.92471</c:v>
                </c:pt>
                <c:pt idx="64">
                  <c:v>204326208347.37195</c:v>
                </c:pt>
                <c:pt idx="65">
                  <c:v>203826295617.50653</c:v>
                </c:pt>
                <c:pt idx="66">
                  <c:v>203173707251.09756</c:v>
                </c:pt>
                <c:pt idx="67">
                  <c:v>202365069634.57098</c:v>
                </c:pt>
                <c:pt idx="68">
                  <c:v>201396796921.58621</c:v>
                </c:pt>
                <c:pt idx="69">
                  <c:v>200265069908.88351</c:v>
                </c:pt>
                <c:pt idx="70">
                  <c:v>198965812020.79471</c:v>
                </c:pt>
                <c:pt idx="71">
                  <c:v>197494661893.38837</c:v>
                </c:pt>
                <c:pt idx="72">
                  <c:v>195846941938.44464</c:v>
                </c:pt>
                <c:pt idx="73">
                  <c:v>194017622127.65955</c:v>
                </c:pt>
                <c:pt idx="74">
                  <c:v>192001278059.67407</c:v>
                </c:pt>
                <c:pt idx="75">
                  <c:v>189792042144.48975</c:v>
                </c:pt>
                <c:pt idx="76">
                  <c:v>187383546444.75381</c:v>
                </c:pt>
                <c:pt idx="77">
                  <c:v>184768855327.87674</c:v>
                </c:pt>
                <c:pt idx="78">
                  <c:v>181940385574.03442</c:v>
                </c:pt>
                <c:pt idx="79">
                  <c:v>178889810905.76675</c:v>
                </c:pt>
                <c:pt idx="80">
                  <c:v>175607946986.98462</c:v>
                </c:pt>
                <c:pt idx="81">
                  <c:v>172084611682.54105</c:v>
                </c:pt>
                <c:pt idx="82">
                  <c:v>168308453624.15118</c:v>
                </c:pt>
                <c:pt idx="83">
                  <c:v>164266739665.79181</c:v>
                </c:pt>
                <c:pt idx="84">
                  <c:v>159945088276.12128</c:v>
                </c:pt>
                <c:pt idx="85">
                  <c:v>155327130740.92368</c:v>
                </c:pt>
                <c:pt idx="86">
                  <c:v>150394074311.47577</c:v>
                </c:pt>
                <c:pt idx="87">
                  <c:v>145124129585.06143</c:v>
                </c:pt>
                <c:pt idx="88">
                  <c:v>139491745757.37823</c:v>
                </c:pt>
                <c:pt idx="89">
                  <c:v>133466567126.00487</c:v>
                </c:pt>
                <c:pt idx="90">
                  <c:v>127011973344.20409</c:v>
                </c:pt>
                <c:pt idx="91">
                  <c:v>120082976778.13382</c:v>
                </c:pt>
                <c:pt idx="92">
                  <c:v>112623086362.40147</c:v>
                </c:pt>
                <c:pt idx="93">
                  <c:v>104559427754.15712</c:v>
                </c:pt>
                <c:pt idx="94">
                  <c:v>95794740764.580872</c:v>
                </c:pt>
                <c:pt idx="95">
                  <c:v>86193344945.254715</c:v>
                </c:pt>
                <c:pt idx="96">
                  <c:v>75554233830.578796</c:v>
                </c:pt>
                <c:pt idx="97">
                  <c:v>63552629263.1968</c:v>
                </c:pt>
                <c:pt idx="98">
                  <c:v>49586290918.582771</c:v>
                </c:pt>
                <c:pt idx="99">
                  <c:v>32204659997.958805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C5-49DC-92A7-F97EDD8D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09952"/>
        <c:axId val="166111872"/>
      </c:scatterChart>
      <c:valAx>
        <c:axId val="16610995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Skattesats</a:t>
                </a:r>
              </a:p>
            </c:rich>
          </c:tx>
          <c:layout>
            <c:manualLayout>
              <c:xMode val="edge"/>
              <c:yMode val="edge"/>
              <c:x val="0.54767537778707898"/>
              <c:y val="0.8492131717434379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66111872"/>
        <c:crosses val="autoZero"/>
        <c:crossBetween val="midCat"/>
      </c:valAx>
      <c:valAx>
        <c:axId val="1661118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Skatteintäkter</a:t>
                </a:r>
              </a:p>
            </c:rich>
          </c:tx>
          <c:layout>
            <c:manualLayout>
              <c:xMode val="edge"/>
              <c:yMode val="edge"/>
              <c:x val="0.10439758983615419"/>
              <c:y val="0.40043349278456808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66109952"/>
        <c:crosses val="autoZero"/>
        <c:crossBetween val="midCat"/>
        <c:dispUnits>
          <c:builtInUnit val="billions"/>
        </c:dispUnits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90487</xdr:rowOff>
    </xdr:from>
    <xdr:to>
      <xdr:col>14</xdr:col>
      <xdr:colOff>361950</xdr:colOff>
      <xdr:row>25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257174</xdr:colOff>
      <xdr:row>26</xdr:row>
      <xdr:rowOff>0</xdr:rowOff>
    </xdr:from>
    <xdr:to>
      <xdr:col>14</xdr:col>
      <xdr:colOff>133349</xdr:colOff>
      <xdr:row>50</xdr:row>
      <xdr:rowOff>66675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CA1D261-DE01-4104-B460-A44C85E402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0.39138</cdr:x>
      <cdr:y>0.85167</cdr:y>
    </cdr:from>
    <cdr:to>
      <cdr:x>0.67241</cdr:x>
      <cdr:y>0.91347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62176" y="3281363"/>
          <a:ext cx="1552574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sv-SE" sz="1100" i="1"/>
            <a:t>Utan statlig inkomstskatt</a:t>
          </a:r>
        </a:p>
      </cdr:txBody>
    </cdr:sp>
  </cdr:relSizeAnchor>
  <cdr:relSizeAnchor xmlns:cdr="http://schemas.openxmlformats.org/drawingml/2006/chartDrawing">
    <cdr:from>
      <cdr:x>0.74828</cdr:x>
      <cdr:y>0.8562</cdr:y>
    </cdr:from>
    <cdr:to>
      <cdr:x>0.96724</cdr:x>
      <cdr:y>0.91801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133851" y="3298825"/>
          <a:ext cx="1209674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 i="1"/>
            <a:t>Dagens skattenivå</a:t>
          </a:r>
        </a:p>
      </cdr:txBody>
    </cdr:sp>
  </cdr:relSizeAnchor>
  <cdr:relSizeAnchor xmlns:cdr="http://schemas.openxmlformats.org/drawingml/2006/chartDrawing">
    <cdr:from>
      <cdr:x>0.55862</cdr:x>
      <cdr:y>0.78362</cdr:y>
    </cdr:from>
    <cdr:to>
      <cdr:x>0.66279</cdr:x>
      <cdr:y>0.85661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17E13C1F-6E95-401C-B047-7BADD63B3B45}"/>
            </a:ext>
          </a:extLst>
        </cdr:cNvPr>
        <cdr:cNvCxnSpPr/>
      </cdr:nvCxnSpPr>
      <cdr:spPr>
        <a:xfrm xmlns:a="http://schemas.openxmlformats.org/drawingml/2006/main" flipV="1">
          <a:off x="3203155" y="3690938"/>
          <a:ext cx="597320" cy="34379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0.75581</cdr:x>
      <cdr:y>0.78766</cdr:y>
    </cdr:from>
    <cdr:to>
      <cdr:x>0.78793</cdr:x>
      <cdr:y>0.85661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10B5CAB4-434E-4049-9914-AE8181FD2048}"/>
            </a:ext>
          </a:extLst>
        </cdr:cNvPr>
        <cdr:cNvCxnSpPr/>
      </cdr:nvCxnSpPr>
      <cdr:spPr>
        <a:xfrm xmlns:a="http://schemas.openxmlformats.org/drawingml/2006/main" flipH="1" flipV="1">
          <a:off x="4333875" y="3709988"/>
          <a:ext cx="184155" cy="32474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7"/>
  <sheetViews>
    <sheetView tabSelected="1" workbookViewId="0">
      <selection activeCell="Q11" sqref="Q11"/>
    </sheetView>
  </sheetViews>
  <sheetFormatPr defaultRowHeight="15" x14ac:dyDescent="0.25"/>
  <cols>
    <col min="1" max="1" width="35.140625" customWidth="1"/>
    <col min="2" max="2" width="9.7109375" customWidth="1"/>
    <col min="4" max="4" width="11" customWidth="1"/>
    <col min="9" max="9" width="10.85546875" customWidth="1"/>
    <col min="15" max="15" width="12" bestFit="1" customWidth="1"/>
  </cols>
  <sheetData>
    <row r="1" spans="1:2" x14ac:dyDescent="0.25">
      <c r="A1" t="s">
        <v>18</v>
      </c>
      <c r="B1" s="8"/>
    </row>
    <row r="2" spans="1:2" x14ac:dyDescent="0.25">
      <c r="A2" t="s">
        <v>17</v>
      </c>
      <c r="B2" s="8">
        <f>B1+B8*(B6-B4)</f>
        <v>193875.06829199998</v>
      </c>
    </row>
    <row r="3" spans="1:2" x14ac:dyDescent="0.25">
      <c r="A3" t="s">
        <v>16</v>
      </c>
      <c r="B3" s="8">
        <f>452100</f>
        <v>452100</v>
      </c>
    </row>
    <row r="4" spans="1:2" x14ac:dyDescent="0.25">
      <c r="A4" t="s">
        <v>15</v>
      </c>
      <c r="B4" s="8">
        <f>B3*1.3142</f>
        <v>594149.82000000007</v>
      </c>
    </row>
    <row r="5" spans="1:2" x14ac:dyDescent="0.25">
      <c r="A5" t="s">
        <v>14</v>
      </c>
      <c r="B5" s="8">
        <v>658860</v>
      </c>
    </row>
    <row r="6" spans="1:2" x14ac:dyDescent="0.25">
      <c r="A6" t="s">
        <v>13</v>
      </c>
      <c r="B6" s="8">
        <f>B5*1.3142</f>
        <v>865873.81200000003</v>
      </c>
    </row>
    <row r="8" spans="1:2" x14ac:dyDescent="0.25">
      <c r="A8" t="s">
        <v>12</v>
      </c>
      <c r="B8" s="9">
        <v>0.71350000000000002</v>
      </c>
    </row>
    <row r="9" spans="1:2" x14ac:dyDescent="0.25">
      <c r="A9" t="s">
        <v>11</v>
      </c>
      <c r="B9" s="9">
        <f>(0.3142+0.5474+(1-0.5474)*0.25)/(1+0.3142)</f>
        <v>0.7417059808248363</v>
      </c>
    </row>
    <row r="10" spans="1:2" x14ac:dyDescent="0.25">
      <c r="B10" s="9"/>
    </row>
    <row r="11" spans="1:2" x14ac:dyDescent="0.25">
      <c r="A11" t="s">
        <v>28</v>
      </c>
      <c r="B11" s="12">
        <f>B21*B22*B8/(1-B8)</f>
        <v>1.5871792066882822</v>
      </c>
    </row>
    <row r="12" spans="1:2" x14ac:dyDescent="0.25">
      <c r="A12" t="s">
        <v>30</v>
      </c>
      <c r="B12" s="12">
        <f>(B21*B22-0.08)*B8/(1-B8)</f>
        <v>1.3879470949954373</v>
      </c>
    </row>
    <row r="14" spans="1:2" x14ac:dyDescent="0.25">
      <c r="A14" t="s">
        <v>10</v>
      </c>
      <c r="B14" s="8">
        <v>1015800</v>
      </c>
    </row>
    <row r="15" spans="1:2" x14ac:dyDescent="0.25">
      <c r="A15" t="s">
        <v>23</v>
      </c>
      <c r="B15">
        <v>4277000000000</v>
      </c>
    </row>
    <row r="17" spans="1:4" x14ac:dyDescent="0.25">
      <c r="A17" t="s">
        <v>9</v>
      </c>
      <c r="B17" s="2">
        <f>B14*B2</f>
        <v>196938294371.01358</v>
      </c>
    </row>
    <row r="18" spans="1:4" x14ac:dyDescent="0.25">
      <c r="A18" t="s">
        <v>8</v>
      </c>
      <c r="B18" s="2">
        <f>(B2-B1)*B14</f>
        <v>196938294371.01358</v>
      </c>
    </row>
    <row r="19" spans="1:4" x14ac:dyDescent="0.25">
      <c r="A19" t="s">
        <v>21</v>
      </c>
      <c r="B19">
        <f>(B6-B4)*B14</f>
        <v>276017231073.59998</v>
      </c>
    </row>
    <row r="21" spans="1:4" x14ac:dyDescent="0.25">
      <c r="A21" t="s">
        <v>7</v>
      </c>
      <c r="B21" s="7">
        <f>B5/(B5-B3)</f>
        <v>3.1865931514799768</v>
      </c>
    </row>
    <row r="22" spans="1:4" x14ac:dyDescent="0.25">
      <c r="A22" t="s">
        <v>6</v>
      </c>
      <c r="B22">
        <v>0.2</v>
      </c>
    </row>
    <row r="24" spans="1:4" x14ac:dyDescent="0.25">
      <c r="A24" t="s">
        <v>5</v>
      </c>
      <c r="B24">
        <f>B18/(B8*(1-B8)^(B21*B22))</f>
        <v>612238708835.32019</v>
      </c>
    </row>
    <row r="25" spans="1:4" x14ac:dyDescent="0.25">
      <c r="A25" t="s">
        <v>25</v>
      </c>
      <c r="B25" s="10">
        <f>(B24-B19)/B15</f>
        <v>7.8611521571596968E-2</v>
      </c>
    </row>
    <row r="26" spans="1:4" x14ac:dyDescent="0.25">
      <c r="A26" t="s">
        <v>27</v>
      </c>
      <c r="B26" s="8">
        <f>B24/B19*B14</f>
        <v>2253163.9710170319</v>
      </c>
    </row>
    <row r="28" spans="1:4" x14ac:dyDescent="0.25">
      <c r="A28" t="s">
        <v>4</v>
      </c>
      <c r="B28" s="6">
        <f>1/(1+B21*B22)</f>
        <v>0.61075467016412033</v>
      </c>
    </row>
    <row r="29" spans="1:4" x14ac:dyDescent="0.25">
      <c r="A29" t="s">
        <v>3</v>
      </c>
      <c r="B29">
        <f>B$24*B28*(1-B28)^(B$21*B$22)</f>
        <v>204941224275.15039</v>
      </c>
      <c r="D29" s="5"/>
    </row>
    <row r="30" spans="1:4" x14ac:dyDescent="0.25">
      <c r="D30" s="5"/>
    </row>
    <row r="31" spans="1:4" x14ac:dyDescent="0.25">
      <c r="A31" t="s">
        <v>29</v>
      </c>
      <c r="B31" s="6">
        <f>(1-0.2)/(1-0.2+B21*B22)</f>
        <v>0.55659196446598014</v>
      </c>
      <c r="D31" s="5"/>
    </row>
    <row r="32" spans="1:4" x14ac:dyDescent="0.25">
      <c r="D32" s="5"/>
    </row>
    <row r="33" spans="1:15" x14ac:dyDescent="0.25">
      <c r="A33" t="s">
        <v>2</v>
      </c>
      <c r="B33" s="6">
        <f>(0.3212+(1-0.3212)*0.19+0.3142)/(1+0.3142)</f>
        <v>0.58162532339065598</v>
      </c>
      <c r="D33" s="5"/>
    </row>
    <row r="34" spans="1:15" x14ac:dyDescent="0.25">
      <c r="A34" t="s">
        <v>0</v>
      </c>
      <c r="B34">
        <f>B$24*B33*(1-B33)^(B$21*B$22)</f>
        <v>204352833515.87787</v>
      </c>
      <c r="D34" s="5"/>
    </row>
    <row r="35" spans="1:15" x14ac:dyDescent="0.25">
      <c r="A35" t="s">
        <v>22</v>
      </c>
      <c r="B35">
        <f>B34/B33</f>
        <v>351347895797.55231</v>
      </c>
      <c r="D35" s="5"/>
    </row>
    <row r="36" spans="1:15" x14ac:dyDescent="0.25">
      <c r="A36" t="s">
        <v>26</v>
      </c>
      <c r="B36">
        <f>B35-B19</f>
        <v>75330664723.952332</v>
      </c>
      <c r="D36" s="5"/>
    </row>
    <row r="37" spans="1:15" x14ac:dyDescent="0.25">
      <c r="A37" t="s">
        <v>24</v>
      </c>
      <c r="B37" s="10">
        <f>(B35-B19)/B15</f>
        <v>1.7612968137468397E-2</v>
      </c>
      <c r="D37" s="11"/>
    </row>
    <row r="38" spans="1:15" x14ac:dyDescent="0.25">
      <c r="D38" s="5"/>
    </row>
    <row r="39" spans="1:15" x14ac:dyDescent="0.25">
      <c r="A39" t="s">
        <v>19</v>
      </c>
      <c r="B39">
        <f>(B8-B33)*(B6-B4)*B14</f>
        <v>36399683086.437584</v>
      </c>
      <c r="D39" s="5"/>
    </row>
    <row r="40" spans="1:15" x14ac:dyDescent="0.25">
      <c r="A40" t="s">
        <v>20</v>
      </c>
      <c r="B40" s="10">
        <f>1+(B34-B18)/B39</f>
        <v>1.2036979038322155</v>
      </c>
    </row>
    <row r="41" spans="1:15" x14ac:dyDescent="0.25">
      <c r="B41" s="10"/>
    </row>
    <row r="42" spans="1:15" x14ac:dyDescent="0.25">
      <c r="E42" s="4">
        <f>B8</f>
        <v>0.71350000000000002</v>
      </c>
      <c r="F42">
        <v>0</v>
      </c>
      <c r="H42" s="3">
        <f>B33</f>
        <v>0.58162532339065598</v>
      </c>
      <c r="I42">
        <v>0</v>
      </c>
      <c r="K42">
        <v>0</v>
      </c>
      <c r="L42" s="2">
        <f>B18</f>
        <v>196938294371.01358</v>
      </c>
      <c r="N42">
        <v>0</v>
      </c>
      <c r="O42" s="2">
        <f>B34</f>
        <v>204352833515.87787</v>
      </c>
    </row>
    <row r="43" spans="1:15" x14ac:dyDescent="0.25">
      <c r="E43" s="4">
        <f>B8</f>
        <v>0.71350000000000002</v>
      </c>
      <c r="F43" s="2">
        <f>B18</f>
        <v>196938294371.01358</v>
      </c>
      <c r="H43" s="3">
        <f>B33</f>
        <v>0.58162532339065598</v>
      </c>
      <c r="I43" s="2">
        <f>B34</f>
        <v>204352833515.87787</v>
      </c>
      <c r="K43" s="4">
        <f>B8</f>
        <v>0.71350000000000002</v>
      </c>
      <c r="L43" s="2">
        <f>B18</f>
        <v>196938294371.01358</v>
      </c>
      <c r="N43" s="3">
        <f>B33</f>
        <v>0.58162532339065598</v>
      </c>
      <c r="O43" s="2">
        <f>B34</f>
        <v>204352833515.87787</v>
      </c>
    </row>
    <row r="46" spans="1:15" x14ac:dyDescent="0.25">
      <c r="A46" t="s">
        <v>1</v>
      </c>
      <c r="B46" t="s">
        <v>0</v>
      </c>
    </row>
    <row r="47" spans="1:15" x14ac:dyDescent="0.25">
      <c r="A47" s="1">
        <v>0</v>
      </c>
      <c r="B47">
        <f t="shared" ref="B47:B78" si="0">B$24*A47*(1-A47)^(B$21*B$22)</f>
        <v>0</v>
      </c>
    </row>
    <row r="48" spans="1:15" x14ac:dyDescent="0.25">
      <c r="A48" s="1">
        <v>0.01</v>
      </c>
      <c r="B48">
        <f t="shared" si="0"/>
        <v>6083296893.9814291</v>
      </c>
    </row>
    <row r="49" spans="1:2" x14ac:dyDescent="0.25">
      <c r="A49" s="1">
        <v>0.02</v>
      </c>
      <c r="B49">
        <f t="shared" si="0"/>
        <v>12088126458.376575</v>
      </c>
    </row>
    <row r="50" spans="1:2" x14ac:dyDescent="0.25">
      <c r="A50" s="1">
        <v>0.03</v>
      </c>
      <c r="B50">
        <f t="shared" si="0"/>
        <v>18014052285.795029</v>
      </c>
    </row>
    <row r="51" spans="1:2" x14ac:dyDescent="0.25">
      <c r="A51" s="1">
        <v>0.04</v>
      </c>
      <c r="B51">
        <f t="shared" si="0"/>
        <v>23860629778.902618</v>
      </c>
    </row>
    <row r="52" spans="1:2" x14ac:dyDescent="0.25">
      <c r="A52" s="1">
        <v>0.05</v>
      </c>
      <c r="B52">
        <f t="shared" si="0"/>
        <v>29627405897.976028</v>
      </c>
    </row>
    <row r="53" spans="1:2" x14ac:dyDescent="0.25">
      <c r="A53" s="1">
        <v>0.06</v>
      </c>
      <c r="B53">
        <f t="shared" si="0"/>
        <v>35313918897.713318</v>
      </c>
    </row>
    <row r="54" spans="1:2" x14ac:dyDescent="0.25">
      <c r="A54" s="1">
        <v>7.0000000000000007E-2</v>
      </c>
      <c r="B54">
        <f t="shared" si="0"/>
        <v>40919698052.717514</v>
      </c>
    </row>
    <row r="55" spans="1:2" x14ac:dyDescent="0.25">
      <c r="A55" s="1">
        <v>0.08</v>
      </c>
      <c r="B55">
        <f t="shared" si="0"/>
        <v>46444263371.031662</v>
      </c>
    </row>
    <row r="56" spans="1:2" x14ac:dyDescent="0.25">
      <c r="A56" s="1">
        <v>0.09</v>
      </c>
      <c r="B56">
        <f t="shared" si="0"/>
        <v>51887125295.062675</v>
      </c>
    </row>
    <row r="57" spans="1:2" x14ac:dyDescent="0.25">
      <c r="A57" s="1">
        <v>0.1</v>
      </c>
      <c r="B57">
        <f t="shared" si="0"/>
        <v>57247784389.186028</v>
      </c>
    </row>
    <row r="58" spans="1:2" x14ac:dyDescent="0.25">
      <c r="A58" s="1">
        <v>0.11</v>
      </c>
      <c r="B58">
        <f t="shared" si="0"/>
        <v>62525731013.275513</v>
      </c>
    </row>
    <row r="59" spans="1:2" x14ac:dyDescent="0.25">
      <c r="A59" s="1">
        <v>0.12</v>
      </c>
      <c r="B59">
        <f t="shared" si="0"/>
        <v>67720444981.349609</v>
      </c>
    </row>
    <row r="60" spans="1:2" x14ac:dyDescent="0.25">
      <c r="A60" s="1">
        <v>0.13</v>
      </c>
      <c r="B60">
        <f t="shared" si="0"/>
        <v>72831395204.469864</v>
      </c>
    </row>
    <row r="61" spans="1:2" x14ac:dyDescent="0.25">
      <c r="A61" s="1">
        <v>0.14000000000000001</v>
      </c>
      <c r="B61">
        <f t="shared" si="0"/>
        <v>77858039316.965164</v>
      </c>
    </row>
    <row r="62" spans="1:2" x14ac:dyDescent="0.25">
      <c r="A62" s="1">
        <v>0.15</v>
      </c>
      <c r="B62">
        <f t="shared" si="0"/>
        <v>82799823284.990005</v>
      </c>
    </row>
    <row r="63" spans="1:2" x14ac:dyDescent="0.25">
      <c r="A63" s="1">
        <v>0.16</v>
      </c>
      <c r="B63">
        <f t="shared" si="0"/>
        <v>87656180996.352448</v>
      </c>
    </row>
    <row r="64" spans="1:2" x14ac:dyDescent="0.25">
      <c r="A64" s="1">
        <v>0.17</v>
      </c>
      <c r="B64">
        <f t="shared" si="0"/>
        <v>92426533830.469635</v>
      </c>
    </row>
    <row r="65" spans="1:2" x14ac:dyDescent="0.25">
      <c r="A65" s="1">
        <v>0.18</v>
      </c>
      <c r="B65">
        <f t="shared" si="0"/>
        <v>97110290207.224396</v>
      </c>
    </row>
    <row r="66" spans="1:2" x14ac:dyDescent="0.25">
      <c r="A66" s="1">
        <v>0.19</v>
      </c>
      <c r="B66">
        <f t="shared" si="0"/>
        <v>101706845113.40323</v>
      </c>
    </row>
    <row r="67" spans="1:2" x14ac:dyDescent="0.25">
      <c r="A67" s="1">
        <v>0.2</v>
      </c>
      <c r="B67">
        <f t="shared" si="0"/>
        <v>106215579605.29686</v>
      </c>
    </row>
    <row r="68" spans="1:2" x14ac:dyDescent="0.25">
      <c r="A68" s="1">
        <v>0.21</v>
      </c>
      <c r="B68">
        <f t="shared" si="0"/>
        <v>110635860285.93372</v>
      </c>
    </row>
    <row r="69" spans="1:2" x14ac:dyDescent="0.25">
      <c r="A69" s="1">
        <v>0.22</v>
      </c>
      <c r="B69">
        <f t="shared" si="0"/>
        <v>114967038755.29872</v>
      </c>
    </row>
    <row r="70" spans="1:2" x14ac:dyDescent="0.25">
      <c r="A70" s="1">
        <v>0.23</v>
      </c>
      <c r="B70">
        <f t="shared" si="0"/>
        <v>119208451031.75781</v>
      </c>
    </row>
    <row r="71" spans="1:2" x14ac:dyDescent="0.25">
      <c r="A71" s="1">
        <v>0.24</v>
      </c>
      <c r="B71">
        <f t="shared" si="0"/>
        <v>123359416942.76756</v>
      </c>
    </row>
    <row r="72" spans="1:2" x14ac:dyDescent="0.25">
      <c r="A72" s="1">
        <v>0.25</v>
      </c>
      <c r="B72">
        <f t="shared" si="0"/>
        <v>127419239482.7919</v>
      </c>
    </row>
    <row r="73" spans="1:2" x14ac:dyDescent="0.25">
      <c r="A73" s="1">
        <v>0.26</v>
      </c>
      <c r="B73">
        <f t="shared" si="0"/>
        <v>131387204136.17702</v>
      </c>
    </row>
    <row r="74" spans="1:2" x14ac:dyDescent="0.25">
      <c r="A74" s="1">
        <v>0.27</v>
      </c>
      <c r="B74">
        <f t="shared" si="0"/>
        <v>135262578162.54852</v>
      </c>
    </row>
    <row r="75" spans="1:2" x14ac:dyDescent="0.25">
      <c r="A75" s="1">
        <v>0.28000000000000003</v>
      </c>
      <c r="B75">
        <f t="shared" si="0"/>
        <v>139044609842.08737</v>
      </c>
    </row>
    <row r="76" spans="1:2" x14ac:dyDescent="0.25">
      <c r="A76" s="1">
        <v>0.28999999999999998</v>
      </c>
      <c r="B76">
        <f t="shared" si="0"/>
        <v>142732527677.815</v>
      </c>
    </row>
    <row r="77" spans="1:2" x14ac:dyDescent="0.25">
      <c r="A77" s="1">
        <v>0.3</v>
      </c>
      <c r="B77">
        <f t="shared" si="0"/>
        <v>146325539551.76733</v>
      </c>
    </row>
    <row r="78" spans="1:2" x14ac:dyDescent="0.25">
      <c r="A78" s="1">
        <v>0.31</v>
      </c>
      <c r="B78">
        <f t="shared" si="0"/>
        <v>149822831831.66162</v>
      </c>
    </row>
    <row r="79" spans="1:2" x14ac:dyDescent="0.25">
      <c r="A79" s="1">
        <v>0.32</v>
      </c>
      <c r="B79">
        <f t="shared" ref="B79:B110" si="1">B$24*A79*(1-A79)^(B$21*B$22)</f>
        <v>153223568424.3558</v>
      </c>
    </row>
    <row r="80" spans="1:2" x14ac:dyDescent="0.25">
      <c r="A80" s="1">
        <v>0.33</v>
      </c>
      <c r="B80">
        <f t="shared" si="1"/>
        <v>156526889772.06213</v>
      </c>
    </row>
    <row r="81" spans="1:2" x14ac:dyDescent="0.25">
      <c r="A81" s="1">
        <v>0.34</v>
      </c>
      <c r="B81">
        <f t="shared" si="1"/>
        <v>159731911786.90387</v>
      </c>
    </row>
    <row r="82" spans="1:2" x14ac:dyDescent="0.25">
      <c r="A82" s="1">
        <v>0.35</v>
      </c>
      <c r="B82">
        <f t="shared" si="1"/>
        <v>162837724718.98956</v>
      </c>
    </row>
    <row r="83" spans="1:2" x14ac:dyDescent="0.25">
      <c r="A83" s="1">
        <v>0.36</v>
      </c>
      <c r="B83">
        <f t="shared" si="1"/>
        <v>165843391952.7186</v>
      </c>
    </row>
    <row r="84" spans="1:2" x14ac:dyDescent="0.25">
      <c r="A84" s="1">
        <v>0.37</v>
      </c>
      <c r="B84">
        <f t="shared" si="1"/>
        <v>168747948725.51965</v>
      </c>
    </row>
    <row r="85" spans="1:2" x14ac:dyDescent="0.25">
      <c r="A85" s="1">
        <v>0.38</v>
      </c>
      <c r="B85">
        <f t="shared" si="1"/>
        <v>171550400762.65253</v>
      </c>
    </row>
    <row r="86" spans="1:2" x14ac:dyDescent="0.25">
      <c r="A86" s="1">
        <v>0.39</v>
      </c>
      <c r="B86">
        <f t="shared" si="1"/>
        <v>174249722821.06567</v>
      </c>
    </row>
    <row r="87" spans="1:2" x14ac:dyDescent="0.25">
      <c r="A87" s="1">
        <v>0.4</v>
      </c>
      <c r="B87">
        <f t="shared" si="1"/>
        <v>176844857134.5882</v>
      </c>
    </row>
    <row r="88" spans="1:2" x14ac:dyDescent="0.25">
      <c r="A88" s="1">
        <v>0.41</v>
      </c>
      <c r="B88">
        <f t="shared" si="1"/>
        <v>179334711751.93579</v>
      </c>
    </row>
    <row r="89" spans="1:2" x14ac:dyDescent="0.25">
      <c r="A89" s="1">
        <v>0.42</v>
      </c>
      <c r="B89">
        <f t="shared" si="1"/>
        <v>181718158758.11215</v>
      </c>
    </row>
    <row r="90" spans="1:2" x14ac:dyDescent="0.25">
      <c r="A90" s="1">
        <v>0.43</v>
      </c>
      <c r="B90">
        <f t="shared" si="1"/>
        <v>183994032368.77771</v>
      </c>
    </row>
    <row r="91" spans="1:2" x14ac:dyDescent="0.25">
      <c r="A91" s="1">
        <v>0.44</v>
      </c>
      <c r="B91">
        <f t="shared" si="1"/>
        <v>186161126886.01859</v>
      </c>
    </row>
    <row r="92" spans="1:2" x14ac:dyDescent="0.25">
      <c r="A92" s="1">
        <v>0.45</v>
      </c>
      <c r="B92">
        <f t="shared" si="1"/>
        <v>188218194502.66473</v>
      </c>
    </row>
    <row r="93" spans="1:2" x14ac:dyDescent="0.25">
      <c r="A93" s="1">
        <v>0.46</v>
      </c>
      <c r="B93">
        <f t="shared" si="1"/>
        <v>190163942940.8493</v>
      </c>
    </row>
    <row r="94" spans="1:2" x14ac:dyDescent="0.25">
      <c r="A94" s="1">
        <v>0.47</v>
      </c>
      <c r="B94">
        <f t="shared" si="1"/>
        <v>191997032908.8526</v>
      </c>
    </row>
    <row r="95" spans="1:2" x14ac:dyDescent="0.25">
      <c r="A95" s="1">
        <v>0.48</v>
      </c>
      <c r="B95">
        <f t="shared" si="1"/>
        <v>193716075358.39658</v>
      </c>
    </row>
    <row r="96" spans="1:2" x14ac:dyDescent="0.25">
      <c r="A96" s="1">
        <v>0.49</v>
      </c>
      <c r="B96">
        <f t="shared" si="1"/>
        <v>195319628522.41791</v>
      </c>
    </row>
    <row r="97" spans="1:2" x14ac:dyDescent="0.25">
      <c r="A97" s="1">
        <v>0.5</v>
      </c>
      <c r="B97">
        <f t="shared" si="1"/>
        <v>196806194710.90594</v>
      </c>
    </row>
    <row r="98" spans="1:2" x14ac:dyDescent="0.25">
      <c r="A98" s="1">
        <v>0.51</v>
      </c>
      <c r="B98">
        <f t="shared" si="1"/>
        <v>198174216839.59277</v>
      </c>
    </row>
    <row r="99" spans="1:2" x14ac:dyDescent="0.25">
      <c r="A99" s="1">
        <v>0.52</v>
      </c>
      <c r="B99">
        <f t="shared" si="1"/>
        <v>199422074663.07245</v>
      </c>
    </row>
    <row r="100" spans="1:2" x14ac:dyDescent="0.25">
      <c r="A100" s="1">
        <v>0.53</v>
      </c>
      <c r="B100">
        <f t="shared" si="1"/>
        <v>200548080680.22681</v>
      </c>
    </row>
    <row r="101" spans="1:2" x14ac:dyDescent="0.25">
      <c r="A101" s="1">
        <v>0.54</v>
      </c>
      <c r="B101">
        <f t="shared" si="1"/>
        <v>201550475675.56421</v>
      </c>
    </row>
    <row r="102" spans="1:2" x14ac:dyDescent="0.25">
      <c r="A102" s="1">
        <v>0.55000000000000004</v>
      </c>
      <c r="B102">
        <f t="shared" si="1"/>
        <v>202427423855.13376</v>
      </c>
    </row>
    <row r="103" spans="1:2" x14ac:dyDescent="0.25">
      <c r="A103" s="1">
        <v>0.56000000000000005</v>
      </c>
      <c r="B103">
        <f t="shared" si="1"/>
        <v>203177007529.9288</v>
      </c>
    </row>
    <row r="104" spans="1:2" x14ac:dyDescent="0.25">
      <c r="A104" s="1">
        <v>0.56999999999999995</v>
      </c>
      <c r="B104">
        <f t="shared" si="1"/>
        <v>203797221293.00064</v>
      </c>
    </row>
    <row r="105" spans="1:2" x14ac:dyDescent="0.25">
      <c r="A105" s="1">
        <v>0.57999999999999996</v>
      </c>
      <c r="B105">
        <f t="shared" si="1"/>
        <v>204285965628.66995</v>
      </c>
    </row>
    <row r="106" spans="1:2" x14ac:dyDescent="0.25">
      <c r="A106" s="1">
        <v>0.59</v>
      </c>
      <c r="B106">
        <f t="shared" si="1"/>
        <v>204641039883.03864</v>
      </c>
    </row>
    <row r="107" spans="1:2" x14ac:dyDescent="0.25">
      <c r="A107" s="1">
        <v>0.6</v>
      </c>
      <c r="B107">
        <f t="shared" si="1"/>
        <v>204860134514.17856</v>
      </c>
    </row>
    <row r="108" spans="1:2" x14ac:dyDescent="0.25">
      <c r="A108" s="1">
        <v>0.61</v>
      </c>
      <c r="B108">
        <f t="shared" si="1"/>
        <v>204940822527.58472</v>
      </c>
    </row>
    <row r="109" spans="1:2" x14ac:dyDescent="0.25">
      <c r="A109" s="1">
        <v>0.62</v>
      </c>
      <c r="B109">
        <f t="shared" si="1"/>
        <v>204880549987.28842</v>
      </c>
    </row>
    <row r="110" spans="1:2" x14ac:dyDescent="0.25">
      <c r="A110" s="1">
        <v>0.63</v>
      </c>
      <c r="B110">
        <f t="shared" si="1"/>
        <v>204676625474.92471</v>
      </c>
    </row>
    <row r="111" spans="1:2" x14ac:dyDescent="0.25">
      <c r="A111" s="1">
        <v>0.64</v>
      </c>
      <c r="B111">
        <f t="shared" ref="B111:B142" si="2">B$24*A111*(1-A111)^(B$21*B$22)</f>
        <v>204326208347.37195</v>
      </c>
    </row>
    <row r="112" spans="1:2" x14ac:dyDescent="0.25">
      <c r="A112" s="1">
        <v>0.65</v>
      </c>
      <c r="B112">
        <f t="shared" si="2"/>
        <v>203826295617.50653</v>
      </c>
    </row>
    <row r="113" spans="1:2" x14ac:dyDescent="0.25">
      <c r="A113" s="1">
        <v>0.66</v>
      </c>
      <c r="B113">
        <f t="shared" si="2"/>
        <v>203173707251.09756</v>
      </c>
    </row>
    <row r="114" spans="1:2" x14ac:dyDescent="0.25">
      <c r="A114" s="1">
        <v>0.67</v>
      </c>
      <c r="B114">
        <f t="shared" si="2"/>
        <v>202365069634.57098</v>
      </c>
    </row>
    <row r="115" spans="1:2" x14ac:dyDescent="0.25">
      <c r="A115" s="1">
        <v>0.68</v>
      </c>
      <c r="B115">
        <f t="shared" si="2"/>
        <v>201396796921.58621</v>
      </c>
    </row>
    <row r="116" spans="1:2" x14ac:dyDescent="0.25">
      <c r="A116" s="1">
        <v>0.69</v>
      </c>
      <c r="B116">
        <f t="shared" si="2"/>
        <v>200265069908.88351</v>
      </c>
    </row>
    <row r="117" spans="1:2" x14ac:dyDescent="0.25">
      <c r="A117" s="1">
        <v>0.7</v>
      </c>
      <c r="B117">
        <f t="shared" si="2"/>
        <v>198965812020.79471</v>
      </c>
    </row>
    <row r="118" spans="1:2" x14ac:dyDescent="0.25">
      <c r="A118" s="1">
        <v>0.71</v>
      </c>
      <c r="B118">
        <f t="shared" si="2"/>
        <v>197494661893.38837</v>
      </c>
    </row>
    <row r="119" spans="1:2" x14ac:dyDescent="0.25">
      <c r="A119" s="1">
        <v>0.72</v>
      </c>
      <c r="B119">
        <f t="shared" si="2"/>
        <v>195846941938.44464</v>
      </c>
    </row>
    <row r="120" spans="1:2" x14ac:dyDescent="0.25">
      <c r="A120" s="1">
        <v>0.73</v>
      </c>
      <c r="B120">
        <f t="shared" si="2"/>
        <v>194017622127.65955</v>
      </c>
    </row>
    <row r="121" spans="1:2" x14ac:dyDescent="0.25">
      <c r="A121" s="1">
        <v>0.74</v>
      </c>
      <c r="B121">
        <f t="shared" si="2"/>
        <v>192001278059.67407</v>
      </c>
    </row>
    <row r="122" spans="1:2" x14ac:dyDescent="0.25">
      <c r="A122" s="1">
        <v>0.75</v>
      </c>
      <c r="B122">
        <f t="shared" si="2"/>
        <v>189792042144.48975</v>
      </c>
    </row>
    <row r="123" spans="1:2" x14ac:dyDescent="0.25">
      <c r="A123" s="1">
        <v>0.76</v>
      </c>
      <c r="B123">
        <f t="shared" si="2"/>
        <v>187383546444.75381</v>
      </c>
    </row>
    <row r="124" spans="1:2" x14ac:dyDescent="0.25">
      <c r="A124" s="1">
        <v>0.77</v>
      </c>
      <c r="B124">
        <f t="shared" si="2"/>
        <v>184768855327.87674</v>
      </c>
    </row>
    <row r="125" spans="1:2" x14ac:dyDescent="0.25">
      <c r="A125" s="1">
        <v>0.78</v>
      </c>
      <c r="B125">
        <f t="shared" si="2"/>
        <v>181940385574.03442</v>
      </c>
    </row>
    <row r="126" spans="1:2" x14ac:dyDescent="0.25">
      <c r="A126" s="1">
        <v>0.79</v>
      </c>
      <c r="B126">
        <f t="shared" si="2"/>
        <v>178889810905.76675</v>
      </c>
    </row>
    <row r="127" spans="1:2" x14ac:dyDescent="0.25">
      <c r="A127" s="1">
        <v>0.8</v>
      </c>
      <c r="B127">
        <f t="shared" si="2"/>
        <v>175607946986.98462</v>
      </c>
    </row>
    <row r="128" spans="1:2" x14ac:dyDescent="0.25">
      <c r="A128" s="1">
        <v>0.81</v>
      </c>
      <c r="B128">
        <f t="shared" si="2"/>
        <v>172084611682.54105</v>
      </c>
    </row>
    <row r="129" spans="1:2" x14ac:dyDescent="0.25">
      <c r="A129" s="1">
        <v>0.82</v>
      </c>
      <c r="B129">
        <f t="shared" si="2"/>
        <v>168308453624.15118</v>
      </c>
    </row>
    <row r="130" spans="1:2" x14ac:dyDescent="0.25">
      <c r="A130" s="1">
        <v>0.83</v>
      </c>
      <c r="B130">
        <f t="shared" si="2"/>
        <v>164266739665.79181</v>
      </c>
    </row>
    <row r="131" spans="1:2" x14ac:dyDescent="0.25">
      <c r="A131" s="1">
        <v>0.84</v>
      </c>
      <c r="B131">
        <f t="shared" si="2"/>
        <v>159945088276.12128</v>
      </c>
    </row>
    <row r="132" spans="1:2" x14ac:dyDescent="0.25">
      <c r="A132" s="1">
        <v>0.85</v>
      </c>
      <c r="B132">
        <f t="shared" si="2"/>
        <v>155327130740.92368</v>
      </c>
    </row>
    <row r="133" spans="1:2" x14ac:dyDescent="0.25">
      <c r="A133" s="1">
        <v>0.86</v>
      </c>
      <c r="B133">
        <f t="shared" si="2"/>
        <v>150394074311.47577</v>
      </c>
    </row>
    <row r="134" spans="1:2" x14ac:dyDescent="0.25">
      <c r="A134" s="1">
        <v>0.87</v>
      </c>
      <c r="B134">
        <f t="shared" si="2"/>
        <v>145124129585.06143</v>
      </c>
    </row>
    <row r="135" spans="1:2" x14ac:dyDescent="0.25">
      <c r="A135" s="1">
        <v>0.88</v>
      </c>
      <c r="B135">
        <f t="shared" si="2"/>
        <v>139491745757.37823</v>
      </c>
    </row>
    <row r="136" spans="1:2" x14ac:dyDescent="0.25">
      <c r="A136" s="1">
        <v>0.89</v>
      </c>
      <c r="B136">
        <f t="shared" si="2"/>
        <v>133466567126.00487</v>
      </c>
    </row>
    <row r="137" spans="1:2" x14ac:dyDescent="0.25">
      <c r="A137" s="1">
        <v>0.9</v>
      </c>
      <c r="B137">
        <f t="shared" si="2"/>
        <v>127011973344.20409</v>
      </c>
    </row>
    <row r="138" spans="1:2" x14ac:dyDescent="0.25">
      <c r="A138" s="1">
        <v>0.91</v>
      </c>
      <c r="B138">
        <f t="shared" si="2"/>
        <v>120082976778.13382</v>
      </c>
    </row>
    <row r="139" spans="1:2" x14ac:dyDescent="0.25">
      <c r="A139" s="1">
        <v>0.92</v>
      </c>
      <c r="B139">
        <f t="shared" si="2"/>
        <v>112623086362.40147</v>
      </c>
    </row>
    <row r="140" spans="1:2" x14ac:dyDescent="0.25">
      <c r="A140" s="1">
        <v>0.93</v>
      </c>
      <c r="B140">
        <f t="shared" si="2"/>
        <v>104559427754.15712</v>
      </c>
    </row>
    <row r="141" spans="1:2" x14ac:dyDescent="0.25">
      <c r="A141" s="1">
        <v>0.94</v>
      </c>
      <c r="B141">
        <f t="shared" si="2"/>
        <v>95794740764.580872</v>
      </c>
    </row>
    <row r="142" spans="1:2" x14ac:dyDescent="0.25">
      <c r="A142" s="1">
        <v>0.95</v>
      </c>
      <c r="B142">
        <f t="shared" si="2"/>
        <v>86193344945.254715</v>
      </c>
    </row>
    <row r="143" spans="1:2" x14ac:dyDescent="0.25">
      <c r="A143" s="1">
        <v>0.96</v>
      </c>
      <c r="B143">
        <f t="shared" ref="B143:B147" si="3">B$24*A143*(1-A143)^(B$21*B$22)</f>
        <v>75554233830.578796</v>
      </c>
    </row>
    <row r="144" spans="1:2" x14ac:dyDescent="0.25">
      <c r="A144" s="1">
        <v>0.97</v>
      </c>
      <c r="B144">
        <f t="shared" si="3"/>
        <v>63552629263.1968</v>
      </c>
    </row>
    <row r="145" spans="1:2" x14ac:dyDescent="0.25">
      <c r="A145" s="1">
        <v>0.98</v>
      </c>
      <c r="B145">
        <f t="shared" si="3"/>
        <v>49586290918.582771</v>
      </c>
    </row>
    <row r="146" spans="1:2" x14ac:dyDescent="0.25">
      <c r="A146" s="1">
        <v>0.99</v>
      </c>
      <c r="B146">
        <f t="shared" si="3"/>
        <v>32204659997.958805</v>
      </c>
    </row>
    <row r="147" spans="1:2" x14ac:dyDescent="0.25">
      <c r="A147" s="1">
        <v>1</v>
      </c>
      <c r="B147">
        <f t="shared" si="3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Lafferkurva</vt:lpstr>
    </vt:vector>
  </TitlesOfParts>
  <Company>NEK/UU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Lundberg</dc:creator>
  <cp:lastModifiedBy>Jacob Lundberg</cp:lastModifiedBy>
  <dcterms:created xsi:type="dcterms:W3CDTF">2016-06-17T17:08:54Z</dcterms:created>
  <dcterms:modified xsi:type="dcterms:W3CDTF">2018-03-19T16:37:17Z</dcterms:modified>
</cp:coreProperties>
</file>